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<sst xmlns="http://schemas.openxmlformats.org/spreadsheetml/2006/main" count="42" uniqueCount="32">
  <si>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STANDARD SEVEN - FINANCE TABLE 2  EXPENDITURES AND OTHER DEDUCTIONS</t>
  </si>
  <si>
    <t>Source (IPEDS Report)</t>
  </si>
  <si>
    <t>ACTUAL</t>
  </si>
  <si>
    <t>PROJECTED</t>
  </si>
  <si>
    <t>Year 1 (2005)</t>
  </si>
  <si>
    <t>Year 2 (2006)</t>
  </si>
  <si>
    <t>Year 3 (2007)</t>
  </si>
  <si>
    <t>Year 4 (2008)</t>
  </si>
  <si>
    <t>Year 5 (2009)</t>
  </si>
  <si>
    <t>Year 6 (2010)</t>
  </si>
  <si>
    <t>Amount</t>
  </si>
  <si>
    <t>%</t>
  </si>
  <si>
    <t>Operating Expenses</t>
  </si>
  <si>
    <t>Instruction</t>
  </si>
  <si>
    <t>Research</t>
  </si>
  <si>
    <t>Public Service</t>
  </si>
  <si>
    <t>Academic Support, excluding Libraries</t>
  </si>
  <si>
    <t>Library Expenditures</t>
  </si>
  <si>
    <t>Student Services</t>
  </si>
  <si>
    <t>Instituitonal Support</t>
  </si>
  <si>
    <t>Plant Operations and Maintenance</t>
  </si>
  <si>
    <t>Depreciation</t>
  </si>
  <si>
    <t>Scholarships and Fellowships - net of discounts and allowances</t>
  </si>
  <si>
    <t>Auxiliary Enterprises</t>
  </si>
  <si>
    <t>Hospital Services</t>
  </si>
  <si>
    <t>Independent Operations</t>
  </si>
  <si>
    <t>Other Expenses and Deductions</t>
  </si>
  <si>
    <t>Total Operating Expenses</t>
  </si>
  <si>
    <t>Non-operating Expenses and Deductions</t>
  </si>
  <si>
    <t>Interest</t>
  </si>
  <si>
    <t>Other Nonoperating Expenses and Deductions</t>
  </si>
  <si>
    <t>Total Nonoperating Expenses and Deductions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</si>
</sst>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00%"/>
    <numFmt numFmtId="168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41" fontId="0" fillId="0" borderId="1" xfId="0" applyNumberFormat="1" applyBorder="1" applyAlignment="1">
      <alignment wrapText="1"/>
    </xf>
    <xf numFmtId="0" fontId="1" fillId="0" borderId="1" xfId="0" applyFont="1" applyBorder="1" applyAlignment="1">
      <alignment/>
    </xf>
    <xf numFmtId="9" fontId="0" fillId="0" borderId="1" xfId="19" applyFont="1" applyBorder="1" applyAlignment="1">
      <alignment/>
    </xf>
    <xf numFmtId="41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B1">
      <selection activeCell="H7" sqref="H7"/>
    </sheetView>
  </sheetViews>
  <sheetFormatPr defaultColWidth="9.140625" defaultRowHeight="12.75"/>
  <cols>
    <col min="1" max="1" width="41.7109375" style="0" customWidth="1"/>
    <col min="2" max="2" width="13.00390625" style="0" customWidth="1"/>
    <col min="3" max="3" width="8.7109375" style="2" customWidth="1"/>
    <col min="4" max="4" width="12.00390625" style="0" customWidth="1"/>
    <col min="5" max="5" width="8.7109375" style="2" customWidth="1"/>
    <col min="6" max="6" width="12.8515625" style="0" customWidth="1"/>
    <col min="7" max="7" width="8.7109375" style="0" customWidth="1"/>
    <col min="8" max="8" width="12.421875" style="0" customWidth="1"/>
    <col min="9" max="9" width="8.7109375" style="0" customWidth="1"/>
    <col min="10" max="10" width="11.7109375" style="0" customWidth="1"/>
    <col min="11" max="11" width="8.7109375" style="0" customWidth="1"/>
    <col min="12" max="12" width="12.57421875" style="0" customWidth="1"/>
    <col min="13" max="13" width="8.7109375" style="0" customWidth="1"/>
  </cols>
  <sheetData>
    <row r="1" spans="1:13" ht="32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1</v>
      </c>
      <c r="B2" s="21" t="s">
        <v>2</v>
      </c>
      <c r="C2" s="21"/>
      <c r="D2" s="21"/>
      <c r="E2" s="21"/>
      <c r="F2" s="21"/>
      <c r="G2" s="21"/>
      <c r="H2" s="21" t="s">
        <v>3</v>
      </c>
      <c r="I2" s="21"/>
      <c r="J2" s="21"/>
      <c r="K2" s="21"/>
      <c r="L2" s="21"/>
      <c r="M2" s="21"/>
    </row>
    <row r="3" spans="1:13" ht="12.75">
      <c r="A3" s="20"/>
      <c r="B3" s="21" t="s">
        <v>4</v>
      </c>
      <c r="C3" s="21"/>
      <c r="D3" s="21" t="s">
        <v>5</v>
      </c>
      <c r="E3" s="21"/>
      <c r="F3" s="21" t="s">
        <v>6</v>
      </c>
      <c r="G3" s="21"/>
      <c r="H3" s="21" t="s">
        <v>7</v>
      </c>
      <c r="I3" s="21"/>
      <c r="J3" s="21" t="s">
        <v>8</v>
      </c>
      <c r="K3" s="21"/>
      <c r="L3" s="21" t="s">
        <v>9</v>
      </c>
      <c r="M3" s="21"/>
    </row>
    <row r="4" spans="1:13" ht="12.75">
      <c r="A4" s="20"/>
      <c r="B4" s="5" t="s">
        <v>10</v>
      </c>
      <c r="C4" s="6" t="s">
        <v>11</v>
      </c>
      <c r="D4" s="5" t="s">
        <v>10</v>
      </c>
      <c r="E4" s="6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</row>
    <row r="5" spans="1:13" ht="15" customHeight="1">
      <c r="A5" s="7" t="s">
        <v>12</v>
      </c>
      <c r="B5" s="5"/>
      <c r="C5" s="6"/>
      <c r="D5" s="5"/>
      <c r="E5" s="6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8" t="s">
        <v>13</v>
      </c>
      <c r="B6" s="9">
        <v>19630420</v>
      </c>
      <c r="C6" s="10">
        <f>+B6/B20</f>
        <v>0.24192943506877365</v>
      </c>
      <c r="D6" s="9">
        <v>26706697</v>
      </c>
      <c r="E6" s="10">
        <f>+D6/D20</f>
        <v>0.31082115161759416</v>
      </c>
      <c r="F6" s="9">
        <v>26624309</v>
      </c>
      <c r="G6" s="10">
        <f>+F6/F20</f>
        <v>0.3048038249413711</v>
      </c>
      <c r="H6" s="9">
        <f>F6*1.06</f>
        <v>28221767.540000003</v>
      </c>
      <c r="I6" s="10">
        <f>+H6/H20</f>
        <v>0.30854826019309756</v>
      </c>
      <c r="J6" s="9">
        <f>H6*1.06</f>
        <v>29915073.592400003</v>
      </c>
      <c r="K6" s="10">
        <f>+J6/J20</f>
        <v>0.3123125479932073</v>
      </c>
      <c r="L6" s="9">
        <f>J6*1.06</f>
        <v>31709978.007944006</v>
      </c>
      <c r="M6" s="10">
        <f>+L6/L20</f>
        <v>0.31609615838909305</v>
      </c>
    </row>
    <row r="7" spans="1:13" ht="15" customHeight="1">
      <c r="A7" s="8" t="s">
        <v>14</v>
      </c>
      <c r="B7" s="9">
        <v>4610094</v>
      </c>
      <c r="C7" s="10">
        <f>+B7/B20</f>
        <v>0.05681577047429159</v>
      </c>
      <c r="D7" s="9">
        <v>62628</v>
      </c>
      <c r="E7" s="10">
        <f>+D7/D20</f>
        <v>0.0007288848592361192</v>
      </c>
      <c r="F7" s="9">
        <v>66093</v>
      </c>
      <c r="G7" s="10">
        <f>+F7/F20</f>
        <v>0.0007566543492959776</v>
      </c>
      <c r="H7" s="9">
        <f>F7*1.06</f>
        <v>70058.58</v>
      </c>
      <c r="I7" s="10">
        <f>+H7/H20</f>
        <v>0.0007659496500338242</v>
      </c>
      <c r="J7" s="9">
        <f>H7*1.06</f>
        <v>74262.0948</v>
      </c>
      <c r="K7" s="10">
        <f>+J7/J20</f>
        <v>0.0007752942333457386</v>
      </c>
      <c r="L7" s="9">
        <f>J7*1.06</f>
        <v>78717.82048800001</v>
      </c>
      <c r="M7" s="10">
        <f>+L7/L20</f>
        <v>0.0007846867836611393</v>
      </c>
    </row>
    <row r="8" spans="1:13" ht="15" customHeight="1">
      <c r="A8" s="8" t="s">
        <v>15</v>
      </c>
      <c r="B8" s="9">
        <v>2309444</v>
      </c>
      <c r="C8" s="10">
        <f>+B8/B20</f>
        <v>0.02846207479223414</v>
      </c>
      <c r="D8" s="9">
        <v>1573860</v>
      </c>
      <c r="E8" s="10">
        <f>+D8/D20</f>
        <v>0.0183170901922041</v>
      </c>
      <c r="F8" s="9">
        <v>2770203</v>
      </c>
      <c r="G8" s="10">
        <f>+F8/F20</f>
        <v>0.031714192855260996</v>
      </c>
      <c r="H8" s="9">
        <f>F8*1.06</f>
        <v>2936415.18</v>
      </c>
      <c r="I8" s="10">
        <f>+H8/H20</f>
        <v>0.03210379341795122</v>
      </c>
      <c r="J8" s="9">
        <f>H8*1.06</f>
        <v>3112600.0908000004</v>
      </c>
      <c r="K8" s="10">
        <f>+J8/J20</f>
        <v>0.032495459596281986</v>
      </c>
      <c r="L8" s="9">
        <f>J8*1.06</f>
        <v>3299356.0962480004</v>
      </c>
      <c r="M8" s="10">
        <f>+L8/L20</f>
        <v>0.03288913624980617</v>
      </c>
    </row>
    <row r="9" spans="1:13" ht="15" customHeight="1">
      <c r="A9" s="11" t="s">
        <v>16</v>
      </c>
      <c r="B9" s="9">
        <f>5932532-B10</f>
        <v>1483978</v>
      </c>
      <c r="C9" s="10">
        <f>+B9/B20</f>
        <v>0.018288857762314235</v>
      </c>
      <c r="D9" s="9">
        <f>6403225-D10</f>
        <v>1772181</v>
      </c>
      <c r="E9" s="10">
        <f>+D9/D20</f>
        <v>0.020625213941462682</v>
      </c>
      <c r="F9" s="9">
        <f>6896319-F10</f>
        <v>1706416</v>
      </c>
      <c r="G9" s="10">
        <f>+F9/F20</f>
        <v>0.019535610247806045</v>
      </c>
      <c r="H9" s="9">
        <f>F9*1.06</f>
        <v>1808800.9600000002</v>
      </c>
      <c r="I9" s="10">
        <f>+H9/H20</f>
        <v>0.01977560010912076</v>
      </c>
      <c r="J9" s="9">
        <f>H9*1.06</f>
        <v>1917329.0176000004</v>
      </c>
      <c r="K9" s="10">
        <f>+J9/J20</f>
        <v>0.020016862368010258</v>
      </c>
      <c r="L9" s="9">
        <f>J9*1.06</f>
        <v>2032368.7586560005</v>
      </c>
      <c r="M9" s="10">
        <f>+L9/L20</f>
        <v>0.020259363058537316</v>
      </c>
    </row>
    <row r="10" spans="1:13" ht="15" customHeight="1">
      <c r="A10" s="8" t="s">
        <v>17</v>
      </c>
      <c r="B10" s="9">
        <v>4448554</v>
      </c>
      <c r="C10" s="10">
        <f>+B10/B20</f>
        <v>0.05482491745428439</v>
      </c>
      <c r="D10" s="9">
        <v>4631044</v>
      </c>
      <c r="E10" s="10">
        <f>+D10/D20</f>
        <v>0.053897583414068376</v>
      </c>
      <c r="F10" s="9">
        <v>5189903</v>
      </c>
      <c r="G10" s="10">
        <f>+F10/F20</f>
        <v>0.05941571236551892</v>
      </c>
      <c r="H10" s="9">
        <f aca="true" t="shared" si="0" ref="H7:H16">F10*1.04</f>
        <v>5397499.12</v>
      </c>
      <c r="I10" s="10">
        <f>+H10/H20</f>
        <v>0.05901079585144138</v>
      </c>
      <c r="J10" s="9">
        <f>H10*1.04</f>
        <v>5613399.0848</v>
      </c>
      <c r="K10" s="10">
        <f>+J10/J20</f>
        <v>0.05860373251837876</v>
      </c>
      <c r="L10" s="9">
        <f>J10*1.04</f>
        <v>5837935.048192001</v>
      </c>
      <c r="M10" s="10">
        <f>+L10/L20</f>
        <v>0.058194579674455724</v>
      </c>
    </row>
    <row r="11" spans="1:13" ht="15" customHeight="1">
      <c r="A11" s="8" t="s">
        <v>18</v>
      </c>
      <c r="B11" s="9">
        <v>4558852</v>
      </c>
      <c r="C11" s="10">
        <f>+B11/B20</f>
        <v>0.0561842532621385</v>
      </c>
      <c r="D11" s="9">
        <v>4996543</v>
      </c>
      <c r="E11" s="10">
        <f>+D11/D20</f>
        <v>0.05815137863610872</v>
      </c>
      <c r="F11" s="9">
        <v>5438699</v>
      </c>
      <c r="G11" s="10">
        <f>+F11/F20</f>
        <v>0.062264010604174184</v>
      </c>
      <c r="H11" s="9">
        <f t="shared" si="0"/>
        <v>5656246.96</v>
      </c>
      <c r="I11" s="10">
        <f>+H11/H20</f>
        <v>0.06183968301265715</v>
      </c>
      <c r="J11" s="9">
        <f aca="true" t="shared" si="1" ref="J11:J17">H11*1.04</f>
        <v>5882496.8384</v>
      </c>
      <c r="K11" s="10">
        <f>+J11/J20</f>
        <v>0.06141310568694136</v>
      </c>
      <c r="L11" s="9">
        <f aca="true" t="shared" si="2" ref="L11:L16">J11*1.04</f>
        <v>6117796.711936</v>
      </c>
      <c r="M11" s="10">
        <f>+L11/L20</f>
        <v>0.06098433868241518</v>
      </c>
    </row>
    <row r="12" spans="1:13" ht="15" customHeight="1">
      <c r="A12" s="8" t="s">
        <v>19</v>
      </c>
      <c r="B12" s="9">
        <v>7764410</v>
      </c>
      <c r="C12" s="10">
        <f>+B12/B20</f>
        <v>0.09569022593211643</v>
      </c>
      <c r="D12" s="9">
        <v>8857979</v>
      </c>
      <c r="E12" s="10">
        <f>+D12/D20</f>
        <v>0.10309201597578559</v>
      </c>
      <c r="F12" s="9">
        <v>9250872</v>
      </c>
      <c r="G12" s="10">
        <f>+F12/F20</f>
        <v>0.10590701789267214</v>
      </c>
      <c r="H12" s="9">
        <f t="shared" si="0"/>
        <v>9620906.88</v>
      </c>
      <c r="I12" s="10">
        <f>+H12/H20</f>
        <v>0.10518526435654295</v>
      </c>
      <c r="J12" s="9">
        <f t="shared" si="1"/>
        <v>10005743.1552</v>
      </c>
      <c r="K12" s="10">
        <f>+J12/J20</f>
        <v>0.10445968416938806</v>
      </c>
      <c r="L12" s="9">
        <f t="shared" si="2"/>
        <v>10405972.881408</v>
      </c>
      <c r="M12" s="10">
        <f>+L12/L20</f>
        <v>0.10373037948150311</v>
      </c>
    </row>
    <row r="13" spans="1:13" ht="15" customHeight="1">
      <c r="A13" s="8" t="s">
        <v>20</v>
      </c>
      <c r="B13" s="9">
        <v>11346837</v>
      </c>
      <c r="C13" s="10">
        <f>+B13/B20</f>
        <v>0.13984081161928572</v>
      </c>
      <c r="D13" s="9">
        <v>10671175</v>
      </c>
      <c r="E13" s="10">
        <f>+D13/D20</f>
        <v>0.12419457571308351</v>
      </c>
      <c r="F13" s="9">
        <v>8843600</v>
      </c>
      <c r="G13" s="10">
        <f>+F13/F20</f>
        <v>0.10124443440960325</v>
      </c>
      <c r="H13" s="9">
        <f t="shared" si="0"/>
        <v>9197344</v>
      </c>
      <c r="I13" s="10">
        <f>+H13/H20</f>
        <v>0.10055445625704508</v>
      </c>
      <c r="J13" s="9">
        <f t="shared" si="1"/>
        <v>9565237.76</v>
      </c>
      <c r="K13" s="10">
        <f>+J13/J20</f>
        <v>0.09986081992274892</v>
      </c>
      <c r="L13" s="9">
        <f t="shared" si="2"/>
        <v>9947847.2704</v>
      </c>
      <c r="M13" s="10">
        <f>+L13/L20</f>
        <v>0.0991636230598176</v>
      </c>
    </row>
    <row r="14" spans="1:13" ht="15" customHeight="1">
      <c r="A14" s="8" t="s">
        <v>21</v>
      </c>
      <c r="B14" s="9">
        <v>3211783</v>
      </c>
      <c r="C14" s="10">
        <f>+B14/B20</f>
        <v>0.039582690882492125</v>
      </c>
      <c r="D14" s="9">
        <v>4158677</v>
      </c>
      <c r="E14" s="10">
        <f>+D14/D20</f>
        <v>0.0484000239470123</v>
      </c>
      <c r="F14" s="9">
        <v>4999106</v>
      </c>
      <c r="G14" s="10">
        <f>+F14/F20</f>
        <v>0.05723140570849587</v>
      </c>
      <c r="H14" s="9">
        <f t="shared" si="0"/>
        <v>5199070.24</v>
      </c>
      <c r="I14" s="10">
        <f>+H14/H20</f>
        <v>0.056841375186726176</v>
      </c>
      <c r="J14" s="9">
        <f t="shared" si="1"/>
        <v>5407033.0496000005</v>
      </c>
      <c r="K14" s="10">
        <f>+J14/J20</f>
        <v>0.05644927676972429</v>
      </c>
      <c r="L14" s="9">
        <f t="shared" si="2"/>
        <v>5623314.371584001</v>
      </c>
      <c r="M14" s="10">
        <f>+L14/L20</f>
        <v>0.0560551656587897</v>
      </c>
    </row>
    <row r="15" spans="1:13" s="3" customFormat="1" ht="27" customHeight="1">
      <c r="A15" s="12" t="s">
        <v>22</v>
      </c>
      <c r="B15" s="13">
        <v>11228729</v>
      </c>
      <c r="C15" s="10">
        <f>+B15/B20</f>
        <v>0.13838522372472703</v>
      </c>
      <c r="D15" s="13">
        <v>12093972</v>
      </c>
      <c r="E15" s="10">
        <f>+D15/D20</f>
        <v>0.1407535459990031</v>
      </c>
      <c r="F15" s="13">
        <v>12567179</v>
      </c>
      <c r="G15" s="10">
        <f>+F15/F20</f>
        <v>0.14387318851816494</v>
      </c>
      <c r="H15" s="9">
        <f t="shared" si="0"/>
        <v>13069866.16</v>
      </c>
      <c r="I15" s="10">
        <f>+H15/H20</f>
        <v>0.14289269652968875</v>
      </c>
      <c r="J15" s="9">
        <f t="shared" si="1"/>
        <v>13592660.806400001</v>
      </c>
      <c r="K15" s="10">
        <f>+J15/J20</f>
        <v>0.14190700608982224</v>
      </c>
      <c r="L15" s="9">
        <f t="shared" si="2"/>
        <v>14136367.238656001</v>
      </c>
      <c r="M15" s="10">
        <f>+L15/L20</f>
        <v>0.14091625596829974</v>
      </c>
    </row>
    <row r="16" spans="1:13" ht="15" customHeight="1">
      <c r="A16" s="8" t="s">
        <v>23</v>
      </c>
      <c r="B16" s="9">
        <v>10547997</v>
      </c>
      <c r="C16" s="10">
        <f>+B16/B20</f>
        <v>0.1299957390273422</v>
      </c>
      <c r="D16" s="9">
        <v>10398280</v>
      </c>
      <c r="E16" s="10">
        <f>+D16/D20</f>
        <v>0.12101853570444136</v>
      </c>
      <c r="F16" s="9">
        <v>9892619</v>
      </c>
      <c r="G16" s="10">
        <f>+F16/F20</f>
        <v>0.11325394810763659</v>
      </c>
      <c r="H16" s="9">
        <f t="shared" si="0"/>
        <v>10288323.76</v>
      </c>
      <c r="I16" s="10">
        <f>+H16/H20</f>
        <v>0.11248212543569508</v>
      </c>
      <c r="J16" s="9">
        <f t="shared" si="1"/>
        <v>10699856.7104</v>
      </c>
      <c r="K16" s="10">
        <f>+J16/J20</f>
        <v>0.11170621065215122</v>
      </c>
      <c r="L16" s="9">
        <f t="shared" si="2"/>
        <v>11127850.978816</v>
      </c>
      <c r="M16" s="10">
        <f>+L16/L20</f>
        <v>0.11092631299362135</v>
      </c>
    </row>
    <row r="17" spans="1:13" ht="15" customHeight="1">
      <c r="A17" s="8" t="s">
        <v>24</v>
      </c>
      <c r="B17" s="9">
        <v>0</v>
      </c>
      <c r="C17" s="10"/>
      <c r="D17" s="9">
        <v>0</v>
      </c>
      <c r="E17" s="10"/>
      <c r="F17" s="9">
        <v>0</v>
      </c>
      <c r="G17" s="9"/>
      <c r="H17" s="9"/>
      <c r="I17" s="9"/>
      <c r="J17" s="9">
        <f t="shared" si="1"/>
        <v>0</v>
      </c>
      <c r="K17" s="9"/>
      <c r="L17" s="9"/>
      <c r="M17" s="9"/>
    </row>
    <row r="18" spans="1:13" ht="15" customHeight="1">
      <c r="A18" s="8" t="s">
        <v>25</v>
      </c>
      <c r="B18" s="9">
        <v>0</v>
      </c>
      <c r="C18" s="10"/>
      <c r="D18" s="9">
        <v>0</v>
      </c>
      <c r="E18" s="10"/>
      <c r="F18" s="9">
        <v>0</v>
      </c>
      <c r="G18" s="9"/>
      <c r="H18" s="9"/>
      <c r="I18" s="9"/>
      <c r="J18" s="9"/>
      <c r="K18" s="9"/>
      <c r="L18" s="9"/>
      <c r="M18" s="9"/>
    </row>
    <row r="19" spans="1:13" ht="15" customHeight="1">
      <c r="A19" s="8" t="s">
        <v>26</v>
      </c>
      <c r="B19" s="9">
        <v>0</v>
      </c>
      <c r="C19" s="10"/>
      <c r="D19" s="9">
        <v>0</v>
      </c>
      <c r="E19" s="10"/>
      <c r="F19" s="9">
        <v>0</v>
      </c>
      <c r="G19" s="9"/>
      <c r="H19" s="9"/>
      <c r="I19" s="9"/>
      <c r="J19" s="9"/>
      <c r="K19" s="9"/>
      <c r="L19" s="9"/>
      <c r="M19" s="9"/>
    </row>
    <row r="20" spans="1:13" s="4" customFormat="1" ht="15" customHeight="1">
      <c r="A20" s="14" t="s">
        <v>27</v>
      </c>
      <c r="B20" s="17">
        <f aca="true" t="shared" si="3" ref="B20:M20">SUM(B6:B19)</f>
        <v>81141098</v>
      </c>
      <c r="C20" s="15">
        <f t="shared" si="3"/>
        <v>1</v>
      </c>
      <c r="D20" s="16">
        <f t="shared" si="3"/>
        <v>85923036</v>
      </c>
      <c r="E20" s="15">
        <f t="shared" si="3"/>
        <v>1</v>
      </c>
      <c r="F20" s="16">
        <f t="shared" si="3"/>
        <v>87348999</v>
      </c>
      <c r="G20" s="15">
        <f t="shared" si="3"/>
        <v>0.9999999999999999</v>
      </c>
      <c r="H20" s="17">
        <f t="shared" si="3"/>
        <v>91466299.38000001</v>
      </c>
      <c r="I20" s="15">
        <f t="shared" si="3"/>
        <v>0.9999999999999998</v>
      </c>
      <c r="J20" s="17">
        <f>SUM(J6:J19)</f>
        <v>95785692.2004</v>
      </c>
      <c r="K20" s="15">
        <f t="shared" si="3"/>
        <v>1</v>
      </c>
      <c r="L20" s="9">
        <f>SUM(L6:L19)</f>
        <v>100317505.184328</v>
      </c>
      <c r="M20" s="15">
        <f t="shared" si="3"/>
        <v>1</v>
      </c>
    </row>
    <row r="21" spans="1:13" ht="15" customHeight="1">
      <c r="A21" s="8"/>
      <c r="B21" s="9"/>
      <c r="C21" s="10"/>
      <c r="D21" s="9"/>
      <c r="E21" s="10"/>
      <c r="F21" s="9"/>
      <c r="G21" s="9"/>
      <c r="H21" s="9"/>
      <c r="I21" s="9"/>
      <c r="J21" s="9"/>
      <c r="K21" s="9"/>
      <c r="L21" s="9"/>
      <c r="M21" s="9"/>
    </row>
    <row r="22" spans="1:13" ht="15" customHeight="1">
      <c r="A22" s="14" t="s">
        <v>28</v>
      </c>
      <c r="B22" s="9"/>
      <c r="C22" s="10"/>
      <c r="D22" s="9"/>
      <c r="E22" s="10"/>
      <c r="F22" s="9"/>
      <c r="G22" s="9"/>
      <c r="H22" s="9"/>
      <c r="I22" s="9"/>
      <c r="J22" s="9"/>
      <c r="K22" s="9"/>
      <c r="L22" s="9"/>
      <c r="M22" s="9"/>
    </row>
    <row r="23" spans="1:13" ht="15" customHeight="1">
      <c r="A23" s="8" t="s">
        <v>29</v>
      </c>
      <c r="B23" s="9">
        <v>202063</v>
      </c>
      <c r="C23" s="18">
        <f>B23/B25</f>
        <v>1</v>
      </c>
      <c r="D23" s="9">
        <v>252253</v>
      </c>
      <c r="E23" s="18">
        <f>D23/D25</f>
        <v>1</v>
      </c>
      <c r="F23" s="9">
        <v>418020</v>
      </c>
      <c r="G23" s="18">
        <f>F23/F25</f>
        <v>1</v>
      </c>
      <c r="H23" s="9">
        <v>250000</v>
      </c>
      <c r="I23" s="18">
        <f>H23/H25</f>
        <v>1</v>
      </c>
      <c r="J23" s="9">
        <v>200000</v>
      </c>
      <c r="K23" s="18">
        <f>J23/J25</f>
        <v>1</v>
      </c>
      <c r="L23" s="9">
        <v>300000</v>
      </c>
      <c r="M23" s="18">
        <f>L23/L25</f>
        <v>1</v>
      </c>
    </row>
    <row r="24" spans="1:13" ht="15" customHeight="1">
      <c r="A24" s="8" t="s">
        <v>30</v>
      </c>
      <c r="B24" s="9">
        <v>0</v>
      </c>
      <c r="C24" s="10"/>
      <c r="D24" s="9">
        <v>0</v>
      </c>
      <c r="E24" s="10"/>
      <c r="F24" s="9">
        <v>0</v>
      </c>
      <c r="G24" s="10"/>
      <c r="H24" s="9"/>
      <c r="I24" s="10"/>
      <c r="J24" s="9"/>
      <c r="K24" s="10"/>
      <c r="L24" s="9"/>
      <c r="M24" s="10"/>
    </row>
    <row r="25" spans="1:13" ht="15" customHeight="1">
      <c r="A25" s="14" t="s">
        <v>31</v>
      </c>
      <c r="B25" s="9">
        <f>+B24+B23</f>
        <v>202063</v>
      </c>
      <c r="C25" s="18">
        <f>SUM(C23:C24)</f>
        <v>1</v>
      </c>
      <c r="D25" s="9">
        <f>+D24+D23</f>
        <v>252253</v>
      </c>
      <c r="E25" s="18">
        <f>SUM(E23:E24)</f>
        <v>1</v>
      </c>
      <c r="F25" s="9">
        <f>+F24+F23</f>
        <v>418020</v>
      </c>
      <c r="G25" s="18">
        <f>SUM(G23:G24)</f>
        <v>1</v>
      </c>
      <c r="H25" s="9">
        <f>+H24+H23</f>
        <v>250000</v>
      </c>
      <c r="I25" s="18">
        <f>SUM(I23:I24)</f>
        <v>1</v>
      </c>
      <c r="J25" s="9">
        <f>+J24+J23</f>
        <v>200000</v>
      </c>
      <c r="K25" s="18">
        <f>SUM(K23:K24)</f>
        <v>1</v>
      </c>
      <c r="L25" s="9">
        <f>+L24+L23</f>
        <v>300000</v>
      </c>
      <c r="M25" s="18">
        <f>SUM(M23:M24)</f>
        <v>1</v>
      </c>
    </row>
    <row r="26" spans="2:13" ht="12.75">
      <c r="B26" s="1"/>
      <c r="D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D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D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D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D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D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D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D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D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D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1"/>
      <c r="D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1"/>
      <c r="D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"/>
      <c r="D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D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D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1"/>
      <c r="D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D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D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"/>
      <c r="D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D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D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D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D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1"/>
      <c r="D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"/>
      <c r="D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D51" s="1"/>
      <c r="F51" s="1"/>
      <c r="G51" s="1"/>
      <c r="H51" s="1"/>
      <c r="I51" s="1"/>
      <c r="J51" s="1"/>
      <c r="K51" s="1"/>
      <c r="L51" s="1"/>
      <c r="M51" s="1"/>
    </row>
  </sheetData>
  <mergeCells count="10"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rintOptions/>
  <pageMargins left="0.23" right="0.24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orrc</dc:creator>
  <cp:keywords/>
  <dc:description/>
  <cp:lastModifiedBy>orrc</cp:lastModifiedBy>
  <cp:lastPrinted>2008-04-18T16:54:06Z</cp:lastPrinted>
  <dcterms:created xsi:type="dcterms:W3CDTF">2008-03-10T18:19:15Z</dcterms:created>
  <dcterms:modified xsi:type="dcterms:W3CDTF">2008-04-18T16:57:03Z</dcterms:modified>
  <cp:category/>
  <cp:version/>
  <cp:contentType/>
  <cp:contentStatus/>
</cp:coreProperties>
</file>