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<sst xmlns="http://schemas.openxmlformats.org/spreadsheetml/2006/main" count="37" uniqueCount="32">
  <si>
    <t>STANDARD SEVEN - FINANCE TABLE 3  SUMMARY REPORT OF REVENUES AND EXPENDITURES</t>
  </si>
  <si>
    <t>Source (IPEDS Report)</t>
  </si>
  <si>
    <t>ACTUAL</t>
  </si>
  <si>
    <t>PROJECTED</t>
  </si>
  <si>
    <t>Year 1 (2005)</t>
  </si>
  <si>
    <t>Year 2 (2006)</t>
  </si>
  <si>
    <t>Year 3 (2007)</t>
  </si>
  <si>
    <t>Year 4 (2008)</t>
  </si>
  <si>
    <t>Year 5 (2009)</t>
  </si>
  <si>
    <t>Year 6 (2010)</t>
  </si>
  <si>
    <t>Amount</t>
  </si>
  <si>
    <t>Revenue and Expenditures</t>
  </si>
  <si>
    <t>Operating Revenues</t>
  </si>
  <si>
    <t>Operating Expenses</t>
  </si>
  <si>
    <t>Operating Loss</t>
  </si>
  <si>
    <t>Nonoperating Revenues</t>
  </si>
  <si>
    <t>Nonoperating Expenses</t>
  </si>
  <si>
    <t>Gain (Loss) Before Other Revenues</t>
  </si>
  <si>
    <t>Other Revenues</t>
  </si>
  <si>
    <t xml:space="preserve">   Capital Appropriations</t>
  </si>
  <si>
    <t xml:space="preserve">   Gifts to Permanent Endowments</t>
  </si>
  <si>
    <t>Increase in Net Assets</t>
  </si>
  <si>
    <t>Net Assets</t>
  </si>
  <si>
    <t>Invested in Capital Assets, Net of Related Debt</t>
  </si>
  <si>
    <t>Restricted for:</t>
  </si>
  <si>
    <t xml:space="preserve">   Nonexpendable</t>
  </si>
  <si>
    <t xml:space="preserve">   Loans</t>
  </si>
  <si>
    <t xml:space="preserve">   Expendable</t>
  </si>
  <si>
    <t>Unrestricted:</t>
  </si>
  <si>
    <t xml:space="preserve">   Auxiliaries Operations</t>
  </si>
  <si>
    <t xml:space="preserve">   Other Unrestricted Funds</t>
  </si>
  <si>
    <t>Total Net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</si>
</sst>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1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ccreditation\Accreditation%20Tables%201%20to%204%20IPE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s"/>
      <sheetName val="Expenses"/>
      <sheetName val="Financial Aid"/>
    </sheetNames>
    <sheetDataSet>
      <sheetData sheetId="1">
        <row r="18">
          <cell r="B18">
            <v>53127650</v>
          </cell>
          <cell r="D18">
            <v>54224884</v>
          </cell>
          <cell r="F18">
            <v>56527189</v>
          </cell>
          <cell r="H18">
            <v>58417654.440000005</v>
          </cell>
          <cell r="J18">
            <v>60482036.923599996</v>
          </cell>
          <cell r="L18">
            <v>62620824.99572401</v>
          </cell>
        </row>
        <row r="28">
          <cell r="B28">
            <v>26782703</v>
          </cell>
          <cell r="D28">
            <v>29827794</v>
          </cell>
          <cell r="F28">
            <v>32555827</v>
          </cell>
          <cell r="H28">
            <v>36177000</v>
          </cell>
          <cell r="J28">
            <v>37314000</v>
          </cell>
          <cell r="L28">
            <v>38761240</v>
          </cell>
        </row>
      </sheetData>
      <sheetData sheetId="2">
        <row r="20">
          <cell r="B20">
            <v>81141098</v>
          </cell>
          <cell r="D20">
            <v>85923036</v>
          </cell>
          <cell r="F20">
            <v>87348999</v>
          </cell>
          <cell r="H20">
            <v>90744032.77000001</v>
          </cell>
          <cell r="J20">
            <v>94271900.10509999</v>
          </cell>
          <cell r="L20">
            <v>97937825.314333</v>
          </cell>
        </row>
        <row r="25">
          <cell r="B25">
            <v>202063</v>
          </cell>
          <cell r="D25">
            <v>252253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C7" sqref="C7"/>
    </sheetView>
  </sheetViews>
  <sheetFormatPr defaultColWidth="9.140625" defaultRowHeight="12.75"/>
  <cols>
    <col min="1" max="1" width="39.7109375" style="0" customWidth="1"/>
    <col min="2" max="2" width="15.28125" style="0" customWidth="1"/>
    <col min="3" max="3" width="15.8515625" style="0" customWidth="1"/>
    <col min="4" max="4" width="13.421875" style="0" customWidth="1"/>
    <col min="5" max="5" width="14.57421875" style="0" customWidth="1"/>
    <col min="6" max="6" width="13.00390625" style="0" customWidth="1"/>
    <col min="7" max="7" width="14.28125" style="0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4" t="s">
        <v>2</v>
      </c>
      <c r="C2" s="4"/>
      <c r="D2" s="4"/>
      <c r="E2" s="4" t="s">
        <v>3</v>
      </c>
      <c r="F2" s="4"/>
      <c r="G2" s="4"/>
    </row>
    <row r="3" spans="1:7" ht="12.75">
      <c r="A3" s="3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1:7" ht="12.75">
      <c r="A4" s="3"/>
      <c r="B4" s="5" t="s">
        <v>10</v>
      </c>
      <c r="C4" s="5" t="s">
        <v>10</v>
      </c>
      <c r="D4" s="5" t="s">
        <v>10</v>
      </c>
      <c r="E4" s="5" t="s">
        <v>10</v>
      </c>
      <c r="F4" s="5" t="s">
        <v>10</v>
      </c>
      <c r="G4" s="5" t="s">
        <v>10</v>
      </c>
    </row>
    <row r="5" spans="1:7" ht="15" customHeight="1">
      <c r="A5" s="6" t="s">
        <v>11</v>
      </c>
      <c r="B5" s="5"/>
      <c r="C5" s="5"/>
      <c r="D5" s="5"/>
      <c r="E5" s="5"/>
      <c r="F5" s="5"/>
      <c r="G5" s="5"/>
    </row>
    <row r="6" spans="1:7" ht="15" customHeight="1">
      <c r="A6" s="7" t="s">
        <v>12</v>
      </c>
      <c r="B6" s="8">
        <f>+'[1]Revenues'!B18</f>
        <v>53127650</v>
      </c>
      <c r="C6" s="8">
        <f>+'[1]Revenues'!D18</f>
        <v>54224884</v>
      </c>
      <c r="D6" s="8">
        <f>+'[1]Revenues'!F18</f>
        <v>56527189</v>
      </c>
      <c r="E6" s="8">
        <f>'[1]Revenues'!H18</f>
        <v>58417654.440000005</v>
      </c>
      <c r="F6" s="8">
        <f>'[1]Revenues'!J18</f>
        <v>60482036.923599996</v>
      </c>
      <c r="G6" s="8">
        <f>'[1]Revenues'!L18</f>
        <v>62620824.99572401</v>
      </c>
    </row>
    <row r="7" spans="1:7" ht="15" customHeight="1">
      <c r="A7" s="9" t="s">
        <v>13</v>
      </c>
      <c r="B7" s="8">
        <f>+'[1]Expenses'!B20</f>
        <v>81141098</v>
      </c>
      <c r="C7" s="8">
        <f>+'[1]Expenses'!D20</f>
        <v>85923036</v>
      </c>
      <c r="D7" s="8">
        <f>+'[1]Expenses'!F20</f>
        <v>87348999</v>
      </c>
      <c r="E7" s="8">
        <f>'[1]Expenses'!H20</f>
        <v>90744032.77000001</v>
      </c>
      <c r="F7" s="8">
        <f>'[1]Expenses'!J20</f>
        <v>94271900.10509999</v>
      </c>
      <c r="G7" s="8">
        <f>'[1]Expenses'!L20</f>
        <v>97937825.314333</v>
      </c>
    </row>
    <row r="8" spans="1:7" ht="15" customHeight="1">
      <c r="A8" s="10" t="s">
        <v>14</v>
      </c>
      <c r="B8" s="8">
        <f>+B6-B7</f>
        <v>-28013448</v>
      </c>
      <c r="C8" s="8">
        <f>+C6-C7</f>
        <v>-31698152</v>
      </c>
      <c r="D8" s="8">
        <f>+D6-D7</f>
        <v>-30821810</v>
      </c>
      <c r="E8" s="8">
        <f>+E6-E7</f>
        <v>-32326378.330000006</v>
      </c>
      <c r="F8" s="8">
        <f aca="true" t="shared" si="0" ref="F8:G10">E8*1.04</f>
        <v>-33619433.46320001</v>
      </c>
      <c r="G8" s="8">
        <f t="shared" si="0"/>
        <v>-34964210.80172801</v>
      </c>
    </row>
    <row r="9" spans="1:7" ht="15" customHeight="1">
      <c r="A9" s="9" t="s">
        <v>15</v>
      </c>
      <c r="B9" s="8">
        <f>+'[1]Revenues'!B28</f>
        <v>26782703</v>
      </c>
      <c r="C9" s="8">
        <f>+'[1]Revenues'!D28</f>
        <v>29827794</v>
      </c>
      <c r="D9" s="8">
        <f>+'[1]Revenues'!F28</f>
        <v>32555827</v>
      </c>
      <c r="E9" s="8">
        <f>'[1]Revenues'!H28</f>
        <v>36177000</v>
      </c>
      <c r="F9" s="8">
        <f>'[1]Revenues'!J28</f>
        <v>37314000</v>
      </c>
      <c r="G9" s="8">
        <f>'[1]Revenues'!L28</f>
        <v>38761240</v>
      </c>
    </row>
    <row r="10" spans="1:7" ht="15" customHeight="1">
      <c r="A10" s="9" t="s">
        <v>16</v>
      </c>
      <c r="B10" s="8">
        <f>+'[1]Expenses'!B25</f>
        <v>202063</v>
      </c>
      <c r="C10" s="8">
        <f>+'[1]Expenses'!D25</f>
        <v>252253</v>
      </c>
      <c r="D10" s="8">
        <v>418020</v>
      </c>
      <c r="E10" s="8">
        <v>400000</v>
      </c>
      <c r="F10" s="8">
        <f t="shared" si="0"/>
        <v>416000</v>
      </c>
      <c r="G10" s="8">
        <f t="shared" si="0"/>
        <v>432640</v>
      </c>
    </row>
    <row r="11" spans="1:7" s="1" customFormat="1" ht="15" customHeight="1">
      <c r="A11" s="10" t="s">
        <v>17</v>
      </c>
      <c r="B11" s="11">
        <f aca="true" t="shared" si="1" ref="B11:G11">+B6-B7+B9-B10</f>
        <v>-1432808</v>
      </c>
      <c r="C11" s="11">
        <f t="shared" si="1"/>
        <v>-2122611</v>
      </c>
      <c r="D11" s="11">
        <f t="shared" si="1"/>
        <v>1315997</v>
      </c>
      <c r="E11" s="11">
        <f t="shared" si="1"/>
        <v>3450621.6699999943</v>
      </c>
      <c r="F11" s="11">
        <f t="shared" si="1"/>
        <v>3108136.8185000047</v>
      </c>
      <c r="G11" s="11">
        <f t="shared" si="1"/>
        <v>3011599.6813910007</v>
      </c>
    </row>
    <row r="12" spans="1:7" ht="15" customHeight="1">
      <c r="A12" s="9" t="s">
        <v>18</v>
      </c>
      <c r="B12" s="8"/>
      <c r="C12" s="8"/>
      <c r="D12" s="8"/>
      <c r="E12" s="8"/>
      <c r="F12" s="8"/>
      <c r="G12" s="8"/>
    </row>
    <row r="13" spans="1:7" ht="15" customHeight="1">
      <c r="A13" s="9" t="s">
        <v>19</v>
      </c>
      <c r="B13" s="8">
        <v>13942493</v>
      </c>
      <c r="C13" s="8">
        <v>21095916</v>
      </c>
      <c r="D13" s="8">
        <v>5310697</v>
      </c>
      <c r="E13" s="8">
        <v>25000000</v>
      </c>
      <c r="F13" s="8">
        <v>20000000</v>
      </c>
      <c r="G13" s="8">
        <v>20000000</v>
      </c>
    </row>
    <row r="14" spans="1:7" ht="15" customHeight="1">
      <c r="A14" s="9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s="1" customFormat="1" ht="15" customHeight="1">
      <c r="A15" s="10" t="s">
        <v>21</v>
      </c>
      <c r="B15" s="11">
        <f aca="true" t="shared" si="2" ref="B15:G15">+B11+B13+B14</f>
        <v>12509685</v>
      </c>
      <c r="C15" s="11">
        <f t="shared" si="2"/>
        <v>18973305</v>
      </c>
      <c r="D15" s="11">
        <f t="shared" si="2"/>
        <v>6626694</v>
      </c>
      <c r="E15" s="11">
        <f t="shared" si="2"/>
        <v>28450621.669999994</v>
      </c>
      <c r="F15" s="11">
        <f t="shared" si="2"/>
        <v>23108136.818500005</v>
      </c>
      <c r="G15" s="11">
        <f t="shared" si="2"/>
        <v>23011599.681391</v>
      </c>
    </row>
    <row r="16" spans="1:7" ht="15" customHeight="1">
      <c r="A16" s="9"/>
      <c r="B16" s="8"/>
      <c r="C16" s="8"/>
      <c r="D16" s="8"/>
      <c r="E16" s="8"/>
      <c r="F16" s="8"/>
      <c r="G16" s="8"/>
    </row>
    <row r="17" spans="1:7" ht="15" customHeight="1">
      <c r="A17" s="10" t="s">
        <v>22</v>
      </c>
      <c r="B17" s="8"/>
      <c r="C17" s="8"/>
      <c r="D17" s="8"/>
      <c r="E17" s="8"/>
      <c r="F17" s="8"/>
      <c r="G17" s="8"/>
    </row>
    <row r="18" spans="1:7" ht="15" customHeight="1">
      <c r="A18" s="9" t="s">
        <v>23</v>
      </c>
      <c r="B18" s="8">
        <v>103032811</v>
      </c>
      <c r="C18" s="8">
        <v>123218360</v>
      </c>
      <c r="D18" s="8">
        <v>127878057</v>
      </c>
      <c r="E18" s="8">
        <f>D18+E13*0.85</f>
        <v>149128057</v>
      </c>
      <c r="F18" s="8">
        <f>E18+F13*0.85</f>
        <v>166128057</v>
      </c>
      <c r="G18" s="8">
        <f>F18+G13*0.85</f>
        <v>183128057</v>
      </c>
    </row>
    <row r="19" spans="1:7" ht="15" customHeight="1">
      <c r="A19" s="9" t="s">
        <v>24</v>
      </c>
      <c r="B19" s="8"/>
      <c r="C19" s="8"/>
      <c r="D19" s="8"/>
      <c r="E19" s="8"/>
      <c r="F19" s="8"/>
      <c r="G19" s="8"/>
    </row>
    <row r="20" spans="1:7" ht="15" customHeight="1">
      <c r="A20" s="9" t="s">
        <v>25</v>
      </c>
      <c r="B20" s="8">
        <v>2220803</v>
      </c>
      <c r="C20" s="8">
        <v>2221848</v>
      </c>
      <c r="D20" s="8">
        <v>2171073</v>
      </c>
      <c r="E20" s="8">
        <v>2220000</v>
      </c>
      <c r="F20" s="8">
        <f>E20</f>
        <v>2220000</v>
      </c>
      <c r="G20" s="8">
        <f>F20</f>
        <v>2220000</v>
      </c>
    </row>
    <row r="21" spans="1:7" ht="15" customHeight="1">
      <c r="A21" s="9" t="s">
        <v>26</v>
      </c>
      <c r="B21" s="8">
        <v>4914077</v>
      </c>
      <c r="C21" s="8">
        <v>4869204</v>
      </c>
      <c r="D21" s="8">
        <v>4982854</v>
      </c>
      <c r="E21" s="8">
        <v>5000000</v>
      </c>
      <c r="F21" s="8">
        <v>5000000</v>
      </c>
      <c r="G21" s="8">
        <v>5000000</v>
      </c>
    </row>
    <row r="22" spans="1:7" ht="15" customHeight="1">
      <c r="A22" s="9" t="s">
        <v>27</v>
      </c>
      <c r="B22" s="8">
        <v>174853</v>
      </c>
      <c r="C22" s="8">
        <v>284129</v>
      </c>
      <c r="D22" s="8">
        <v>489959</v>
      </c>
      <c r="E22" s="8">
        <f>D22*1.05</f>
        <v>514456.95</v>
      </c>
      <c r="F22" s="8">
        <f>E22*1.05</f>
        <v>540179.7975</v>
      </c>
      <c r="G22" s="8">
        <f>F22*1.05</f>
        <v>567188.787375</v>
      </c>
    </row>
    <row r="23" spans="1:7" ht="15" customHeight="1">
      <c r="A23" s="9" t="s">
        <v>28</v>
      </c>
      <c r="B23" s="8"/>
      <c r="C23" s="8"/>
      <c r="D23" s="8"/>
      <c r="E23" s="8"/>
      <c r="F23" s="8"/>
      <c r="G23" s="8"/>
    </row>
    <row r="24" spans="1:7" ht="15" customHeight="1">
      <c r="A24" s="9" t="s">
        <v>29</v>
      </c>
      <c r="B24" s="8">
        <v>592432</v>
      </c>
      <c r="C24" s="8">
        <v>1354901</v>
      </c>
      <c r="D24" s="8">
        <v>1689901</v>
      </c>
      <c r="E24" s="8">
        <f>D24*1.05</f>
        <v>1774396.05</v>
      </c>
      <c r="F24" s="8">
        <f>E24*1.05</f>
        <v>1863115.8525</v>
      </c>
      <c r="G24" s="8">
        <f>F24*1.05</f>
        <v>1956271.645125</v>
      </c>
    </row>
    <row r="25" spans="1:7" ht="15" customHeight="1">
      <c r="A25" s="9" t="s">
        <v>30</v>
      </c>
      <c r="B25" s="11">
        <f>13241470+239917-B24</f>
        <v>12888955</v>
      </c>
      <c r="C25" s="11">
        <f>12088960+114735-C24</f>
        <v>10848794</v>
      </c>
      <c r="D25" s="11">
        <f>13733858+168129-D24</f>
        <v>12212086</v>
      </c>
      <c r="E25" s="11">
        <v>12000000</v>
      </c>
      <c r="F25" s="11">
        <v>12000000</v>
      </c>
      <c r="G25" s="11">
        <v>12000000</v>
      </c>
    </row>
    <row r="26" spans="1:7" ht="15" customHeight="1">
      <c r="A26" s="10" t="s">
        <v>31</v>
      </c>
      <c r="B26" s="8">
        <f aca="true" t="shared" si="3" ref="B26:G26">SUM(B18:B25)</f>
        <v>123823931</v>
      </c>
      <c r="C26" s="8">
        <f t="shared" si="3"/>
        <v>142797236</v>
      </c>
      <c r="D26" s="8">
        <f t="shared" si="3"/>
        <v>149423930</v>
      </c>
      <c r="E26" s="8">
        <f t="shared" si="3"/>
        <v>170636910</v>
      </c>
      <c r="F26" s="8">
        <f t="shared" si="3"/>
        <v>187751352.65</v>
      </c>
      <c r="G26" s="8">
        <f t="shared" si="3"/>
        <v>204871517.4325</v>
      </c>
    </row>
  </sheetData>
  <mergeCells count="4">
    <mergeCell ref="A1:G1"/>
    <mergeCell ref="A2:A4"/>
    <mergeCell ref="B2:D2"/>
    <mergeCell ref="E2:G2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orrc</dc:creator>
  <cp:keywords/>
  <dc:description/>
  <cp:lastModifiedBy>orrc</cp:lastModifiedBy>
  <cp:lastPrinted>2008-03-11T16:40:04Z</cp:lastPrinted>
  <dcterms:created xsi:type="dcterms:W3CDTF">2008-03-10T18:14:46Z</dcterms:created>
  <dcterms:modified xsi:type="dcterms:W3CDTF">2008-03-11T16:46:01Z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